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光伏收益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<sst xmlns="http://schemas.openxmlformats.org/spreadsheetml/2006/main" count="176" uniqueCount="139">
  <si>
    <t>附件</t>
  </si>
  <si>
    <t>2025年7-9月份光伏扶贫电站收益分配表</t>
  </si>
  <si>
    <t>序号</t>
  </si>
  <si>
    <t>乡镇</t>
  </si>
  <si>
    <t>地点</t>
  </si>
  <si>
    <t>规模</t>
  </si>
  <si>
    <t>户号</t>
  </si>
  <si>
    <t>户名</t>
  </si>
  <si>
    <t>7月份</t>
  </si>
  <si>
    <t>8月份</t>
  </si>
  <si>
    <t>9月份</t>
  </si>
  <si>
    <t>应付总金额</t>
  </si>
  <si>
    <t>增值税</t>
  </si>
  <si>
    <t>附加税</t>
  </si>
  <si>
    <t>运维费</t>
  </si>
  <si>
    <t>电损</t>
  </si>
  <si>
    <t>合计</t>
  </si>
  <si>
    <t>1</t>
  </si>
  <si>
    <t>陈村</t>
  </si>
  <si>
    <t>苜蓿</t>
  </si>
  <si>
    <t>5182164579</t>
  </si>
  <si>
    <t>渑池县扶贫开发有限公司</t>
  </si>
  <si>
    <t>2</t>
  </si>
  <si>
    <t>五爱</t>
  </si>
  <si>
    <t>5182165660</t>
  </si>
  <si>
    <t>3</t>
  </si>
  <si>
    <t>白浪</t>
  </si>
  <si>
    <t>5182166302</t>
  </si>
  <si>
    <t>4</t>
  </si>
  <si>
    <t>石板沟</t>
  </si>
  <si>
    <t>5182198255</t>
  </si>
  <si>
    <t>5</t>
  </si>
  <si>
    <t>范洼</t>
  </si>
  <si>
    <t>5182198284</t>
  </si>
  <si>
    <t>6</t>
  </si>
  <si>
    <t>段村</t>
  </si>
  <si>
    <t>中关</t>
  </si>
  <si>
    <t>5166087230</t>
  </si>
  <si>
    <t>7</t>
  </si>
  <si>
    <t>南岭</t>
  </si>
  <si>
    <t>5181943506</t>
  </si>
  <si>
    <t>8</t>
  </si>
  <si>
    <t>赵沟</t>
  </si>
  <si>
    <t>5181943535</t>
  </si>
  <si>
    <t>9</t>
  </si>
  <si>
    <t>中朝</t>
  </si>
  <si>
    <t>5181943694</t>
  </si>
  <si>
    <t>10</t>
  </si>
  <si>
    <t>果园</t>
  </si>
  <si>
    <t>展庄</t>
  </si>
  <si>
    <t>5182040396</t>
  </si>
  <si>
    <t>11</t>
  </si>
  <si>
    <t>东俺头</t>
  </si>
  <si>
    <t>5182042480</t>
  </si>
  <si>
    <t>12</t>
  </si>
  <si>
    <t>西村</t>
  </si>
  <si>
    <t>5182050964</t>
  </si>
  <si>
    <t>13</t>
  </si>
  <si>
    <t>洪阳</t>
  </si>
  <si>
    <t>柳庄</t>
  </si>
  <si>
    <t>5165920226</t>
  </si>
  <si>
    <t>15</t>
  </si>
  <si>
    <t>刘村</t>
  </si>
  <si>
    <t>5166039505</t>
  </si>
  <si>
    <t>14</t>
  </si>
  <si>
    <t>石盆</t>
  </si>
  <si>
    <t>5166041094</t>
  </si>
  <si>
    <t>16</t>
  </si>
  <si>
    <t>南村</t>
  </si>
  <si>
    <t>关底</t>
  </si>
  <si>
    <t>5166092379</t>
  </si>
  <si>
    <t>17</t>
  </si>
  <si>
    <t>青山</t>
  </si>
  <si>
    <t>5181943766</t>
  </si>
  <si>
    <t>18</t>
  </si>
  <si>
    <t>坡头</t>
  </si>
  <si>
    <t>5166093431</t>
  </si>
  <si>
    <t>19</t>
  </si>
  <si>
    <t>东观吊</t>
  </si>
  <si>
    <t>5166095062</t>
  </si>
  <si>
    <t>20</t>
  </si>
  <si>
    <t>不召寨</t>
  </si>
  <si>
    <t>5182191195</t>
  </si>
  <si>
    <t>21</t>
  </si>
  <si>
    <t>韶峰</t>
  </si>
  <si>
    <t>5182191339</t>
  </si>
  <si>
    <t>22</t>
  </si>
  <si>
    <t>茹窑</t>
  </si>
  <si>
    <t>5182191355</t>
  </si>
  <si>
    <t>23</t>
  </si>
  <si>
    <t>仁村</t>
  </si>
  <si>
    <t>雪白</t>
  </si>
  <si>
    <t>5165969562</t>
  </si>
  <si>
    <t>24</t>
  </si>
  <si>
    <t>红花窝</t>
  </si>
  <si>
    <t>5181944365</t>
  </si>
  <si>
    <t>25</t>
  </si>
  <si>
    <t>杨河</t>
  </si>
  <si>
    <t>5181944479</t>
  </si>
  <si>
    <t>26</t>
  </si>
  <si>
    <t>上西</t>
  </si>
  <si>
    <t>5181944583</t>
  </si>
  <si>
    <t>27</t>
  </si>
  <si>
    <t>天池</t>
  </si>
  <si>
    <t>藕池</t>
  </si>
  <si>
    <t>5165841606</t>
  </si>
  <si>
    <t>28</t>
  </si>
  <si>
    <t>陈沟</t>
  </si>
  <si>
    <t>5181942965</t>
  </si>
  <si>
    <t>29</t>
  </si>
  <si>
    <t>杜村沟</t>
  </si>
  <si>
    <t>5181943115</t>
  </si>
  <si>
    <t>30</t>
  </si>
  <si>
    <t>南涧</t>
  </si>
  <si>
    <t>5181943245</t>
  </si>
  <si>
    <t>31</t>
  </si>
  <si>
    <t>石泉</t>
  </si>
  <si>
    <t>5181943317</t>
  </si>
  <si>
    <t>32</t>
  </si>
  <si>
    <t>仰韶</t>
  </si>
  <si>
    <t>后涧</t>
  </si>
  <si>
    <t>5181989292</t>
  </si>
  <si>
    <t>33</t>
  </si>
  <si>
    <t>英豪</t>
  </si>
  <si>
    <t>东七里</t>
  </si>
  <si>
    <t>5181943913</t>
  </si>
  <si>
    <t>34</t>
  </si>
  <si>
    <t>周家山</t>
  </si>
  <si>
    <t>5181944075</t>
  </si>
  <si>
    <t>35</t>
  </si>
  <si>
    <t>吴窑头</t>
  </si>
  <si>
    <t>5182184034</t>
  </si>
  <si>
    <t>36</t>
  </si>
  <si>
    <t>张村</t>
  </si>
  <si>
    <t>高桥</t>
  </si>
  <si>
    <t>5182181921</t>
  </si>
  <si>
    <t>37</t>
  </si>
  <si>
    <t>漏泉</t>
  </si>
  <si>
    <t>5182183709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</si>
</sst>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F8" sqref="F8"/>
    </sheetView>
  </sheetViews>
  <sheetFormatPr defaultColWidth="10" defaultRowHeight="15.75"/>
  <cols>
    <col min="1" max="1" width="4.75" style="2" customWidth="1"/>
    <col min="2" max="2" width="8.375" style="2" customWidth="1"/>
    <col min="3" max="3" width="8.69166666666667" style="2" customWidth="1"/>
    <col min="4" max="4" width="6.69166666666667" style="2" customWidth="1"/>
    <col min="5" max="5" width="12.625" style="2" customWidth="1"/>
    <col min="6" max="6" width="21.7666666666667" style="3" customWidth="1"/>
    <col min="7" max="8" width="11.7666666666667" style="2"/>
    <col min="9" max="9" width="10.6916666666667" style="2"/>
    <col min="10" max="10" width="12.6916666666667" style="2" customWidth="1"/>
    <col min="11" max="12" width="12.4583333333333" style="2" customWidth="1"/>
    <col min="13" max="13" width="10" style="2"/>
    <col min="14" max="14" width="10.5333333333333" style="2"/>
    <col min="15" max="15" width="14.075" style="4"/>
    <col min="16" max="16" width="12.2333333333333" style="2" customWidth="1"/>
    <col min="17" max="16384" width="10" style="2"/>
  </cols>
  <sheetData>
    <row r="1" ht="19" customHeight="1" spans="1:1">
      <c r="A1" s="2" t="s">
        <v>0</v>
      </c>
    </row>
    <row r="2" ht="33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1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9" t="s">
        <v>16</v>
      </c>
      <c r="P3" s="20"/>
    </row>
    <row r="4" s="1" customFormat="1" ht="21.95" customHeight="1" spans="1:17">
      <c r="A4" s="6" t="s">
        <v>17</v>
      </c>
      <c r="B4" s="7" t="s">
        <v>18</v>
      </c>
      <c r="C4" s="8" t="s">
        <v>19</v>
      </c>
      <c r="D4" s="9">
        <v>312</v>
      </c>
      <c r="E4" s="6" t="s">
        <v>20</v>
      </c>
      <c r="F4" s="6" t="s">
        <v>21</v>
      </c>
      <c r="G4" s="9">
        <v>5569.49</v>
      </c>
      <c r="H4" s="9">
        <v>0</v>
      </c>
      <c r="I4" s="16">
        <v>0</v>
      </c>
      <c r="J4" s="17">
        <f t="shared" ref="J4:J40" si="0">G4+H4+I4</f>
        <v>5569.49</v>
      </c>
      <c r="K4" s="18">
        <f t="shared" ref="K4:K40" si="1">J4/1.13*0.13</f>
        <v>640.74</v>
      </c>
      <c r="L4" s="18">
        <f t="shared" ref="L4:L40" si="2">K4*0.1</f>
        <v>64.07</v>
      </c>
      <c r="M4" s="17">
        <v>0</v>
      </c>
      <c r="N4" s="17">
        <v>0</v>
      </c>
      <c r="O4" s="18">
        <f t="shared" ref="O4:O40" si="3">J4-K4-L4-M4-N4</f>
        <v>4864.68</v>
      </c>
      <c r="P4" s="21">
        <f>O4+O5+O6+O7+O8</f>
        <v>66769.27</v>
      </c>
      <c r="Q4" s="25"/>
    </row>
    <row r="5" s="1" customFormat="1" ht="21.95" customHeight="1" spans="1:17">
      <c r="A5" s="6" t="s">
        <v>22</v>
      </c>
      <c r="B5" s="10"/>
      <c r="C5" s="8" t="s">
        <v>23</v>
      </c>
      <c r="D5" s="9">
        <v>312</v>
      </c>
      <c r="E5" s="6" t="s">
        <v>24</v>
      </c>
      <c r="F5" s="6" t="s">
        <v>21</v>
      </c>
      <c r="G5" s="9">
        <v>5795.85</v>
      </c>
      <c r="H5" s="9">
        <v>0</v>
      </c>
      <c r="I5" s="16">
        <v>0</v>
      </c>
      <c r="J5" s="17">
        <f t="shared" si="0"/>
        <v>5795.85</v>
      </c>
      <c r="K5" s="18">
        <f t="shared" si="1"/>
        <v>666.78</v>
      </c>
      <c r="L5" s="18">
        <f t="shared" si="2"/>
        <v>66.68</v>
      </c>
      <c r="M5" s="17">
        <v>0</v>
      </c>
      <c r="N5" s="17">
        <v>0</v>
      </c>
      <c r="O5" s="18">
        <f t="shared" si="3"/>
        <v>5062.39</v>
      </c>
      <c r="P5" s="22"/>
      <c r="Q5" s="25"/>
    </row>
    <row r="6" s="1" customFormat="1" ht="21.95" customHeight="1" spans="1:17">
      <c r="A6" s="6" t="s">
        <v>25</v>
      </c>
      <c r="B6" s="10"/>
      <c r="C6" s="8" t="s">
        <v>26</v>
      </c>
      <c r="D6" s="9">
        <v>279</v>
      </c>
      <c r="E6" s="6" t="s">
        <v>27</v>
      </c>
      <c r="F6" s="6" t="s">
        <v>21</v>
      </c>
      <c r="G6" s="9">
        <v>6009.37</v>
      </c>
      <c r="H6" s="9">
        <v>0</v>
      </c>
      <c r="I6" s="16">
        <v>0</v>
      </c>
      <c r="J6" s="17">
        <f t="shared" si="0"/>
        <v>6009.37</v>
      </c>
      <c r="K6" s="18">
        <f t="shared" si="1"/>
        <v>691.34</v>
      </c>
      <c r="L6" s="18">
        <f t="shared" si="2"/>
        <v>69.13</v>
      </c>
      <c r="M6" s="17">
        <v>0</v>
      </c>
      <c r="N6" s="17">
        <v>0</v>
      </c>
      <c r="O6" s="18">
        <f t="shared" si="3"/>
        <v>5248.9</v>
      </c>
      <c r="P6" s="22"/>
      <c r="Q6" s="25"/>
    </row>
    <row r="7" s="1" customFormat="1" ht="21.95" customHeight="1" spans="1:17">
      <c r="A7" s="6" t="s">
        <v>28</v>
      </c>
      <c r="B7" s="10"/>
      <c r="C7" s="8" t="s">
        <v>29</v>
      </c>
      <c r="D7" s="9">
        <v>305.5</v>
      </c>
      <c r="E7" s="6" t="s">
        <v>30</v>
      </c>
      <c r="F7" s="6" t="s">
        <v>21</v>
      </c>
      <c r="G7" s="9">
        <v>12245.47</v>
      </c>
      <c r="H7" s="9">
        <v>13740.82</v>
      </c>
      <c r="I7" s="16">
        <v>11088.34</v>
      </c>
      <c r="J7" s="17">
        <f t="shared" si="0"/>
        <v>37074.63</v>
      </c>
      <c r="K7" s="18">
        <f t="shared" si="1"/>
        <v>4265.22</v>
      </c>
      <c r="L7" s="18">
        <f t="shared" si="2"/>
        <v>426.52</v>
      </c>
      <c r="M7" s="17">
        <f t="shared" ref="M7:M40" si="4">D7*7*3</f>
        <v>6415.5</v>
      </c>
      <c r="N7" s="17">
        <v>1157.83</v>
      </c>
      <c r="O7" s="18">
        <f t="shared" si="3"/>
        <v>24809.56</v>
      </c>
      <c r="P7" s="22"/>
      <c r="Q7" s="25"/>
    </row>
    <row r="8" s="1" customFormat="1" ht="21.95" customHeight="1" spans="1:17">
      <c r="A8" s="6" t="s">
        <v>31</v>
      </c>
      <c r="B8" s="11"/>
      <c r="C8" s="8" t="s">
        <v>32</v>
      </c>
      <c r="D8" s="9">
        <v>305.5</v>
      </c>
      <c r="E8" s="6" t="s">
        <v>33</v>
      </c>
      <c r="F8" s="6" t="s">
        <v>21</v>
      </c>
      <c r="G8" s="9">
        <v>13863.26</v>
      </c>
      <c r="H8" s="9">
        <v>14717.69</v>
      </c>
      <c r="I8" s="16">
        <v>10753.9</v>
      </c>
      <c r="J8" s="17">
        <f t="shared" si="0"/>
        <v>39334.85</v>
      </c>
      <c r="K8" s="18">
        <f t="shared" si="1"/>
        <v>4525.25</v>
      </c>
      <c r="L8" s="18">
        <f t="shared" si="2"/>
        <v>452.53</v>
      </c>
      <c r="M8" s="17">
        <f t="shared" si="4"/>
        <v>6415.5</v>
      </c>
      <c r="N8" s="17">
        <v>1157.83</v>
      </c>
      <c r="O8" s="18">
        <f t="shared" si="3"/>
        <v>26783.74</v>
      </c>
      <c r="P8" s="23"/>
      <c r="Q8" s="25"/>
    </row>
    <row r="9" s="1" customFormat="1" ht="21.95" customHeight="1" spans="1:17">
      <c r="A9" s="6" t="s">
        <v>34</v>
      </c>
      <c r="B9" s="7" t="s">
        <v>35</v>
      </c>
      <c r="C9" s="8" t="s">
        <v>36</v>
      </c>
      <c r="D9" s="9">
        <v>156</v>
      </c>
      <c r="E9" s="8" t="s">
        <v>37</v>
      </c>
      <c r="F9" s="15" t="s">
        <v>21</v>
      </c>
      <c r="G9" s="9">
        <v>6937.49</v>
      </c>
      <c r="H9" s="9">
        <v>7334.28</v>
      </c>
      <c r="I9" s="16">
        <v>5621.64</v>
      </c>
      <c r="J9" s="17">
        <f t="shared" si="0"/>
        <v>19893.41</v>
      </c>
      <c r="K9" s="18">
        <f t="shared" si="1"/>
        <v>2288.62</v>
      </c>
      <c r="L9" s="18">
        <f t="shared" si="2"/>
        <v>228.86</v>
      </c>
      <c r="M9" s="17">
        <f t="shared" si="4"/>
        <v>3276</v>
      </c>
      <c r="N9" s="17">
        <v>1157.83</v>
      </c>
      <c r="O9" s="18">
        <f t="shared" si="3"/>
        <v>12942.1</v>
      </c>
      <c r="P9" s="21">
        <f>O9+O10+O11+O12</f>
        <v>67512.14</v>
      </c>
      <c r="Q9" s="25"/>
    </row>
    <row r="10" s="1" customFormat="1" ht="21.95" customHeight="1" spans="1:17">
      <c r="A10" s="6" t="s">
        <v>38</v>
      </c>
      <c r="B10" s="10"/>
      <c r="C10" s="8" t="s">
        <v>39</v>
      </c>
      <c r="D10" s="9">
        <v>305</v>
      </c>
      <c r="E10" s="8" t="s">
        <v>40</v>
      </c>
      <c r="F10" s="15" t="s">
        <v>21</v>
      </c>
      <c r="G10" s="9">
        <v>8357.64</v>
      </c>
      <c r="H10" s="9">
        <v>8277.9</v>
      </c>
      <c r="I10" s="16">
        <v>6124.25</v>
      </c>
      <c r="J10" s="17">
        <f t="shared" si="0"/>
        <v>22759.79</v>
      </c>
      <c r="K10" s="18">
        <f t="shared" si="1"/>
        <v>2618.38</v>
      </c>
      <c r="L10" s="18">
        <f t="shared" si="2"/>
        <v>261.84</v>
      </c>
      <c r="M10" s="17">
        <f t="shared" si="4"/>
        <v>6405</v>
      </c>
      <c r="N10" s="17">
        <v>1157.83</v>
      </c>
      <c r="O10" s="18">
        <f t="shared" si="3"/>
        <v>12316.74</v>
      </c>
      <c r="P10" s="22"/>
      <c r="Q10" s="25"/>
    </row>
    <row r="11" s="1" customFormat="1" ht="21.95" customHeight="1" spans="1:17">
      <c r="A11" s="6" t="s">
        <v>41</v>
      </c>
      <c r="B11" s="10"/>
      <c r="C11" s="8" t="s">
        <v>42</v>
      </c>
      <c r="D11" s="9">
        <v>201.5</v>
      </c>
      <c r="E11" s="8" t="s">
        <v>43</v>
      </c>
      <c r="F11" s="15" t="s">
        <v>21</v>
      </c>
      <c r="G11" s="9">
        <v>8713.62</v>
      </c>
      <c r="H11" s="9">
        <v>9089.25</v>
      </c>
      <c r="I11" s="16">
        <v>6110.27</v>
      </c>
      <c r="J11" s="17">
        <f t="shared" si="0"/>
        <v>23913.14</v>
      </c>
      <c r="K11" s="18">
        <f t="shared" si="1"/>
        <v>2751.07</v>
      </c>
      <c r="L11" s="18">
        <f t="shared" si="2"/>
        <v>275.11</v>
      </c>
      <c r="M11" s="17">
        <f t="shared" si="4"/>
        <v>4231.5</v>
      </c>
      <c r="N11" s="17">
        <v>1157.83</v>
      </c>
      <c r="O11" s="18">
        <f t="shared" si="3"/>
        <v>15497.63</v>
      </c>
      <c r="P11" s="22"/>
      <c r="Q11" s="25"/>
    </row>
    <row r="12" s="1" customFormat="1" ht="21.95" customHeight="1" spans="1:17">
      <c r="A12" s="6" t="s">
        <v>44</v>
      </c>
      <c r="B12" s="11"/>
      <c r="C12" s="8" t="s">
        <v>45</v>
      </c>
      <c r="D12" s="12">
        <v>300</v>
      </c>
      <c r="E12" s="8" t="s">
        <v>46</v>
      </c>
      <c r="F12" s="6" t="s">
        <v>21</v>
      </c>
      <c r="G12" s="9">
        <v>13548.47</v>
      </c>
      <c r="H12" s="9">
        <v>14287.27</v>
      </c>
      <c r="I12" s="16">
        <v>11334.73</v>
      </c>
      <c r="J12" s="17">
        <f t="shared" si="0"/>
        <v>39170.47</v>
      </c>
      <c r="K12" s="18">
        <f t="shared" si="1"/>
        <v>4506.34</v>
      </c>
      <c r="L12" s="18">
        <f t="shared" si="2"/>
        <v>450.63</v>
      </c>
      <c r="M12" s="17">
        <f t="shared" si="4"/>
        <v>6300</v>
      </c>
      <c r="N12" s="17">
        <v>1157.83</v>
      </c>
      <c r="O12" s="18">
        <f t="shared" si="3"/>
        <v>26755.67</v>
      </c>
      <c r="P12" s="23"/>
      <c r="Q12" s="25"/>
    </row>
    <row r="13" s="1" customFormat="1" ht="21.95" customHeight="1" spans="1:17">
      <c r="A13" s="6" t="s">
        <v>47</v>
      </c>
      <c r="B13" s="7" t="s">
        <v>48</v>
      </c>
      <c r="C13" s="8" t="s">
        <v>49</v>
      </c>
      <c r="D13" s="9">
        <v>201.5</v>
      </c>
      <c r="E13" s="8" t="s">
        <v>50</v>
      </c>
      <c r="F13" s="6" t="s">
        <v>21</v>
      </c>
      <c r="G13" s="9">
        <v>6013.14</v>
      </c>
      <c r="H13" s="9">
        <v>6029.77</v>
      </c>
      <c r="I13" s="16">
        <v>4641.37</v>
      </c>
      <c r="J13" s="17">
        <f t="shared" si="0"/>
        <v>16684.28</v>
      </c>
      <c r="K13" s="18">
        <f t="shared" si="1"/>
        <v>1919.43</v>
      </c>
      <c r="L13" s="18">
        <f t="shared" si="2"/>
        <v>191.94</v>
      </c>
      <c r="M13" s="17">
        <f t="shared" si="4"/>
        <v>4231.5</v>
      </c>
      <c r="N13" s="17">
        <v>1157.83</v>
      </c>
      <c r="O13" s="18">
        <f t="shared" si="3"/>
        <v>9183.58</v>
      </c>
      <c r="P13" s="21">
        <f>O13+O14+O15</f>
        <v>37540.57</v>
      </c>
      <c r="Q13" s="25"/>
    </row>
    <row r="14" s="1" customFormat="1" ht="21.95" customHeight="1" spans="1:17">
      <c r="A14" s="6" t="s">
        <v>51</v>
      </c>
      <c r="B14" s="10"/>
      <c r="C14" s="8" t="s">
        <v>52</v>
      </c>
      <c r="D14" s="9">
        <v>156</v>
      </c>
      <c r="E14" s="8" t="s">
        <v>53</v>
      </c>
      <c r="F14" s="6" t="s">
        <v>21</v>
      </c>
      <c r="G14" s="9">
        <v>6226.66</v>
      </c>
      <c r="H14" s="9">
        <v>6839.23</v>
      </c>
      <c r="I14" s="16">
        <v>5609.17</v>
      </c>
      <c r="J14" s="17">
        <f t="shared" si="0"/>
        <v>18675.06</v>
      </c>
      <c r="K14" s="18">
        <f t="shared" si="1"/>
        <v>2148.46</v>
      </c>
      <c r="L14" s="18">
        <f t="shared" si="2"/>
        <v>214.85</v>
      </c>
      <c r="M14" s="17">
        <f t="shared" si="4"/>
        <v>3276</v>
      </c>
      <c r="N14" s="17">
        <v>1157.83</v>
      </c>
      <c r="O14" s="18">
        <f t="shared" si="3"/>
        <v>11877.92</v>
      </c>
      <c r="P14" s="22"/>
      <c r="Q14" s="25"/>
    </row>
    <row r="15" s="1" customFormat="1" ht="21.95" customHeight="1" spans="1:17">
      <c r="A15" s="6" t="s">
        <v>54</v>
      </c>
      <c r="B15" s="11"/>
      <c r="C15" s="8" t="s">
        <v>55</v>
      </c>
      <c r="D15" s="9">
        <v>305.5</v>
      </c>
      <c r="E15" s="8" t="s">
        <v>56</v>
      </c>
      <c r="F15" s="6" t="s">
        <v>21</v>
      </c>
      <c r="G15" s="9">
        <v>9834.47</v>
      </c>
      <c r="H15" s="9">
        <v>10284.55</v>
      </c>
      <c r="I15" s="16">
        <v>7418.18</v>
      </c>
      <c r="J15" s="17">
        <f t="shared" si="0"/>
        <v>27537.2</v>
      </c>
      <c r="K15" s="18">
        <f t="shared" si="1"/>
        <v>3168</v>
      </c>
      <c r="L15" s="18">
        <f t="shared" si="2"/>
        <v>316.8</v>
      </c>
      <c r="M15" s="17">
        <f t="shared" si="4"/>
        <v>6415.5</v>
      </c>
      <c r="N15" s="17">
        <v>1157.83</v>
      </c>
      <c r="O15" s="18">
        <f t="shared" si="3"/>
        <v>16479.07</v>
      </c>
      <c r="P15" s="23"/>
      <c r="Q15" s="25"/>
    </row>
    <row r="16" s="1" customFormat="1" ht="21.95" customHeight="1" spans="1:17">
      <c r="A16" s="6" t="s">
        <v>57</v>
      </c>
      <c r="B16" s="7" t="s">
        <v>58</v>
      </c>
      <c r="C16" s="8" t="s">
        <v>59</v>
      </c>
      <c r="D16" s="9">
        <v>190.5</v>
      </c>
      <c r="E16" s="8" t="s">
        <v>60</v>
      </c>
      <c r="F16" s="6" t="s">
        <v>21</v>
      </c>
      <c r="G16" s="9">
        <v>13592.31</v>
      </c>
      <c r="H16" s="9">
        <v>15210.1</v>
      </c>
      <c r="I16" s="16">
        <v>11639.32</v>
      </c>
      <c r="J16" s="17">
        <f t="shared" si="0"/>
        <v>40441.73</v>
      </c>
      <c r="K16" s="18">
        <f t="shared" si="1"/>
        <v>4652.59</v>
      </c>
      <c r="L16" s="18">
        <f t="shared" si="2"/>
        <v>465.26</v>
      </c>
      <c r="M16" s="17">
        <f t="shared" si="4"/>
        <v>4000.5</v>
      </c>
      <c r="N16" s="17">
        <v>1157.83</v>
      </c>
      <c r="O16" s="18">
        <f t="shared" si="3"/>
        <v>30165.55</v>
      </c>
      <c r="P16" s="21">
        <f>O16+O17+O18</f>
        <v>82883.89</v>
      </c>
      <c r="Q16" s="25"/>
    </row>
    <row r="17" s="1" customFormat="1" ht="21.95" customHeight="1" spans="1:17">
      <c r="A17" s="6" t="s">
        <v>61</v>
      </c>
      <c r="B17" s="10"/>
      <c r="C17" s="8" t="s">
        <v>62</v>
      </c>
      <c r="D17" s="9">
        <v>305.5</v>
      </c>
      <c r="E17" s="8" t="s">
        <v>63</v>
      </c>
      <c r="F17" s="6" t="s">
        <v>21</v>
      </c>
      <c r="G17" s="9">
        <v>13788.44</v>
      </c>
      <c r="H17" s="9">
        <v>14883.97</v>
      </c>
      <c r="I17" s="16">
        <v>11052.06</v>
      </c>
      <c r="J17" s="17">
        <f t="shared" si="0"/>
        <v>39724.47</v>
      </c>
      <c r="K17" s="18">
        <f t="shared" si="1"/>
        <v>4570.07</v>
      </c>
      <c r="L17" s="18">
        <f t="shared" si="2"/>
        <v>457.01</v>
      </c>
      <c r="M17" s="17">
        <f t="shared" si="4"/>
        <v>6415.5</v>
      </c>
      <c r="N17" s="17">
        <v>1157.83</v>
      </c>
      <c r="O17" s="18">
        <f t="shared" si="3"/>
        <v>27124.06</v>
      </c>
      <c r="P17" s="22"/>
      <c r="Q17" s="25"/>
    </row>
    <row r="18" s="1" customFormat="1" ht="21.95" customHeight="1" spans="1:17">
      <c r="A18" s="6" t="s">
        <v>64</v>
      </c>
      <c r="B18" s="11"/>
      <c r="C18" s="8" t="s">
        <v>65</v>
      </c>
      <c r="D18" s="9">
        <v>409.5</v>
      </c>
      <c r="E18" s="8" t="s">
        <v>66</v>
      </c>
      <c r="F18" s="6" t="s">
        <v>21</v>
      </c>
      <c r="G18" s="9">
        <v>13833.03</v>
      </c>
      <c r="H18" s="9">
        <v>14853.74</v>
      </c>
      <c r="I18" s="16">
        <v>11786.7</v>
      </c>
      <c r="J18" s="17">
        <f t="shared" si="0"/>
        <v>40473.47</v>
      </c>
      <c r="K18" s="18">
        <f t="shared" si="1"/>
        <v>4656.24</v>
      </c>
      <c r="L18" s="18">
        <f t="shared" si="2"/>
        <v>465.62</v>
      </c>
      <c r="M18" s="17">
        <f t="shared" si="4"/>
        <v>8599.5</v>
      </c>
      <c r="N18" s="17">
        <v>1157.83</v>
      </c>
      <c r="O18" s="18">
        <f t="shared" si="3"/>
        <v>25594.28</v>
      </c>
      <c r="P18" s="23"/>
      <c r="Q18" s="25"/>
    </row>
    <row r="19" s="1" customFormat="1" ht="21.95" customHeight="1" spans="1:17">
      <c r="A19" s="6" t="s">
        <v>67</v>
      </c>
      <c r="B19" s="7" t="s">
        <v>68</v>
      </c>
      <c r="C19" s="8" t="s">
        <v>69</v>
      </c>
      <c r="D19" s="9">
        <v>305.5</v>
      </c>
      <c r="E19" s="8" t="s">
        <v>70</v>
      </c>
      <c r="F19" s="15" t="s">
        <v>21</v>
      </c>
      <c r="G19" s="9">
        <v>13895.01</v>
      </c>
      <c r="H19" s="9">
        <v>14919.11</v>
      </c>
      <c r="I19" s="16">
        <v>12341.84</v>
      </c>
      <c r="J19" s="17">
        <f t="shared" si="0"/>
        <v>41155.96</v>
      </c>
      <c r="K19" s="18">
        <f t="shared" si="1"/>
        <v>4734.76</v>
      </c>
      <c r="L19" s="18">
        <f t="shared" si="2"/>
        <v>473.48</v>
      </c>
      <c r="M19" s="17">
        <f t="shared" si="4"/>
        <v>6415.5</v>
      </c>
      <c r="N19" s="17">
        <v>1157.83</v>
      </c>
      <c r="O19" s="18">
        <f t="shared" si="3"/>
        <v>28374.39</v>
      </c>
      <c r="P19" s="21">
        <f>O19+O20</f>
        <v>56144.92</v>
      </c>
      <c r="Q19" s="25"/>
    </row>
    <row r="20" s="1" customFormat="1" ht="21.95" customHeight="1" spans="1:17">
      <c r="A20" s="6" t="s">
        <v>71</v>
      </c>
      <c r="B20" s="11"/>
      <c r="C20" s="8" t="s">
        <v>72</v>
      </c>
      <c r="D20" s="9">
        <v>299</v>
      </c>
      <c r="E20" s="8" t="s">
        <v>73</v>
      </c>
      <c r="F20" s="6" t="s">
        <v>21</v>
      </c>
      <c r="G20" s="9">
        <v>13564.34</v>
      </c>
      <c r="H20" s="9">
        <v>14690.86</v>
      </c>
      <c r="I20" s="16">
        <v>12053.12</v>
      </c>
      <c r="J20" s="17">
        <f t="shared" si="0"/>
        <v>40308.32</v>
      </c>
      <c r="K20" s="18">
        <f t="shared" si="1"/>
        <v>4637.24</v>
      </c>
      <c r="L20" s="18">
        <f t="shared" si="2"/>
        <v>463.72</v>
      </c>
      <c r="M20" s="17">
        <f t="shared" si="4"/>
        <v>6279</v>
      </c>
      <c r="N20" s="17">
        <v>1157.83</v>
      </c>
      <c r="O20" s="18">
        <f t="shared" si="3"/>
        <v>27770.53</v>
      </c>
      <c r="P20" s="23"/>
      <c r="Q20" s="25"/>
    </row>
    <row r="21" s="1" customFormat="1" ht="21.95" customHeight="1" spans="1:17">
      <c r="A21" s="6" t="s">
        <v>74</v>
      </c>
      <c r="B21" s="7" t="s">
        <v>75</v>
      </c>
      <c r="C21" s="8" t="s">
        <v>75</v>
      </c>
      <c r="D21" s="9">
        <v>299</v>
      </c>
      <c r="E21" s="8" t="s">
        <v>76</v>
      </c>
      <c r="F21" s="6" t="s">
        <v>21</v>
      </c>
      <c r="G21" s="9">
        <v>13854.95</v>
      </c>
      <c r="H21" s="9">
        <v>14933.47</v>
      </c>
      <c r="I21" s="16">
        <v>11538.04</v>
      </c>
      <c r="J21" s="17">
        <f t="shared" si="0"/>
        <v>40326.46</v>
      </c>
      <c r="K21" s="18">
        <f t="shared" si="1"/>
        <v>4639.33</v>
      </c>
      <c r="L21" s="18">
        <f t="shared" si="2"/>
        <v>463.93</v>
      </c>
      <c r="M21" s="17">
        <f t="shared" si="4"/>
        <v>6279</v>
      </c>
      <c r="N21" s="17">
        <v>1157.83</v>
      </c>
      <c r="O21" s="18">
        <f t="shared" si="3"/>
        <v>27786.37</v>
      </c>
      <c r="P21" s="21">
        <f>O21+O22+O23+O24+O25</f>
        <v>91867.78</v>
      </c>
      <c r="Q21" s="25"/>
    </row>
    <row r="22" s="1" customFormat="1" ht="21.95" customHeight="1" spans="1:17">
      <c r="A22" s="6" t="s">
        <v>77</v>
      </c>
      <c r="B22" s="10"/>
      <c r="C22" s="8" t="s">
        <v>78</v>
      </c>
      <c r="D22" s="9">
        <v>253.5</v>
      </c>
      <c r="E22" s="8" t="s">
        <v>79</v>
      </c>
      <c r="F22" s="6" t="s">
        <v>21</v>
      </c>
      <c r="G22" s="9">
        <v>11006.34</v>
      </c>
      <c r="H22" s="9">
        <v>11865.3</v>
      </c>
      <c r="I22" s="16">
        <v>9238.14</v>
      </c>
      <c r="J22" s="17">
        <f t="shared" si="0"/>
        <v>32109.78</v>
      </c>
      <c r="K22" s="18">
        <f t="shared" si="1"/>
        <v>3694.05</v>
      </c>
      <c r="L22" s="18">
        <f t="shared" si="2"/>
        <v>369.41</v>
      </c>
      <c r="M22" s="17">
        <f t="shared" si="4"/>
        <v>5323.5</v>
      </c>
      <c r="N22" s="17">
        <v>1157.83</v>
      </c>
      <c r="O22" s="18">
        <f t="shared" si="3"/>
        <v>21564.99</v>
      </c>
      <c r="P22" s="22"/>
      <c r="Q22" s="25"/>
    </row>
    <row r="23" s="1" customFormat="1" ht="21.95" customHeight="1" spans="1:17">
      <c r="A23" s="6" t="s">
        <v>80</v>
      </c>
      <c r="B23" s="10"/>
      <c r="C23" s="8" t="s">
        <v>81</v>
      </c>
      <c r="D23" s="9">
        <v>156</v>
      </c>
      <c r="E23" s="8" t="s">
        <v>82</v>
      </c>
      <c r="F23" s="15" t="s">
        <v>21</v>
      </c>
      <c r="G23" s="9">
        <v>3959.26</v>
      </c>
      <c r="H23" s="9">
        <v>5907.33</v>
      </c>
      <c r="I23" s="16">
        <v>4911.94</v>
      </c>
      <c r="J23" s="17">
        <f t="shared" si="0"/>
        <v>14778.53</v>
      </c>
      <c r="K23" s="18">
        <f t="shared" si="1"/>
        <v>1700.18</v>
      </c>
      <c r="L23" s="18">
        <f t="shared" si="2"/>
        <v>170.02</v>
      </c>
      <c r="M23" s="17">
        <f t="shared" si="4"/>
        <v>3276</v>
      </c>
      <c r="N23" s="17">
        <v>1157.83</v>
      </c>
      <c r="O23" s="18">
        <f t="shared" si="3"/>
        <v>8474.5</v>
      </c>
      <c r="P23" s="22"/>
      <c r="Q23" s="25"/>
    </row>
    <row r="24" s="1" customFormat="1" ht="21.95" customHeight="1" spans="1:17">
      <c r="A24" s="6" t="s">
        <v>83</v>
      </c>
      <c r="B24" s="10"/>
      <c r="C24" s="8" t="s">
        <v>84</v>
      </c>
      <c r="D24" s="9">
        <v>305.5</v>
      </c>
      <c r="E24" s="8" t="s">
        <v>85</v>
      </c>
      <c r="F24" s="15" t="s">
        <v>21</v>
      </c>
      <c r="G24" s="9">
        <v>9303.9</v>
      </c>
      <c r="H24" s="9">
        <v>11786.32</v>
      </c>
      <c r="I24" s="16">
        <v>9808.02</v>
      </c>
      <c r="J24" s="17">
        <f t="shared" si="0"/>
        <v>30898.24</v>
      </c>
      <c r="K24" s="18">
        <f t="shared" si="1"/>
        <v>3554.66</v>
      </c>
      <c r="L24" s="18">
        <f t="shared" si="2"/>
        <v>355.47</v>
      </c>
      <c r="M24" s="17">
        <f t="shared" si="4"/>
        <v>6415.5</v>
      </c>
      <c r="N24" s="17">
        <v>1157.83</v>
      </c>
      <c r="O24" s="18">
        <f t="shared" si="3"/>
        <v>19414.78</v>
      </c>
      <c r="P24" s="22"/>
      <c r="Q24" s="25"/>
    </row>
    <row r="25" s="1" customFormat="1" ht="21.95" customHeight="1" spans="1:17">
      <c r="A25" s="6" t="s">
        <v>86</v>
      </c>
      <c r="B25" s="11"/>
      <c r="C25" s="8" t="s">
        <v>87</v>
      </c>
      <c r="D25" s="9">
        <v>156</v>
      </c>
      <c r="E25" s="8" t="s">
        <v>88</v>
      </c>
      <c r="F25" s="15" t="s">
        <v>21</v>
      </c>
      <c r="G25" s="9">
        <v>6997.95</v>
      </c>
      <c r="H25" s="9">
        <v>8080.64</v>
      </c>
      <c r="I25" s="16">
        <v>6744</v>
      </c>
      <c r="J25" s="17">
        <f t="shared" si="0"/>
        <v>21822.59</v>
      </c>
      <c r="K25" s="18">
        <f t="shared" si="1"/>
        <v>2510.56</v>
      </c>
      <c r="L25" s="18">
        <f t="shared" si="2"/>
        <v>251.06</v>
      </c>
      <c r="M25" s="17">
        <f t="shared" si="4"/>
        <v>3276</v>
      </c>
      <c r="N25" s="17">
        <v>1157.83</v>
      </c>
      <c r="O25" s="18">
        <f t="shared" si="3"/>
        <v>14627.14</v>
      </c>
      <c r="P25" s="23"/>
      <c r="Q25" s="25"/>
    </row>
    <row r="26" s="1" customFormat="1" ht="21.95" customHeight="1" spans="1:17">
      <c r="A26" s="6" t="s">
        <v>89</v>
      </c>
      <c r="B26" s="7" t="s">
        <v>90</v>
      </c>
      <c r="C26" s="8" t="s">
        <v>91</v>
      </c>
      <c r="D26" s="9">
        <v>305.5</v>
      </c>
      <c r="E26" s="8" t="s">
        <v>92</v>
      </c>
      <c r="F26" s="15" t="s">
        <v>21</v>
      </c>
      <c r="G26" s="9">
        <v>14207.53</v>
      </c>
      <c r="H26" s="9">
        <v>16091.74</v>
      </c>
      <c r="I26" s="16">
        <v>12693.28</v>
      </c>
      <c r="J26" s="17">
        <f t="shared" si="0"/>
        <v>42992.55</v>
      </c>
      <c r="K26" s="18">
        <f t="shared" si="1"/>
        <v>4946.05</v>
      </c>
      <c r="L26" s="18">
        <f t="shared" si="2"/>
        <v>494.61</v>
      </c>
      <c r="M26" s="17">
        <f t="shared" si="4"/>
        <v>6415.5</v>
      </c>
      <c r="N26" s="17">
        <v>1157.83</v>
      </c>
      <c r="O26" s="18">
        <f t="shared" si="3"/>
        <v>29978.56</v>
      </c>
      <c r="P26" s="21">
        <f>O26+O27+O28+O29</f>
        <v>97515.47</v>
      </c>
      <c r="Q26" s="25"/>
    </row>
    <row r="27" s="1" customFormat="1" ht="21.95" customHeight="1" spans="1:17">
      <c r="A27" s="6" t="s">
        <v>93</v>
      </c>
      <c r="B27" s="10"/>
      <c r="C27" s="8" t="s">
        <v>94</v>
      </c>
      <c r="D27" s="9">
        <v>305.5</v>
      </c>
      <c r="E27" s="8" t="s">
        <v>95</v>
      </c>
      <c r="F27" s="6" t="s">
        <v>21</v>
      </c>
      <c r="G27" s="9">
        <v>13660.33</v>
      </c>
      <c r="H27" s="9">
        <v>15649.97</v>
      </c>
      <c r="I27" s="16">
        <v>12500.93</v>
      </c>
      <c r="J27" s="17">
        <f t="shared" si="0"/>
        <v>41811.23</v>
      </c>
      <c r="K27" s="18">
        <f t="shared" si="1"/>
        <v>4810.14</v>
      </c>
      <c r="L27" s="18">
        <f t="shared" si="2"/>
        <v>481.01</v>
      </c>
      <c r="M27" s="17">
        <f t="shared" si="4"/>
        <v>6415.5</v>
      </c>
      <c r="N27" s="17">
        <v>1157.83</v>
      </c>
      <c r="O27" s="18">
        <f t="shared" si="3"/>
        <v>28946.75</v>
      </c>
      <c r="P27" s="22"/>
      <c r="Q27" s="25"/>
    </row>
    <row r="28" s="1" customFormat="1" ht="21.95" customHeight="1" spans="1:17">
      <c r="A28" s="6" t="s">
        <v>96</v>
      </c>
      <c r="B28" s="10"/>
      <c r="C28" s="8" t="s">
        <v>97</v>
      </c>
      <c r="D28" s="9">
        <v>305.5</v>
      </c>
      <c r="E28" s="8" t="s">
        <v>98</v>
      </c>
      <c r="F28" s="6" t="s">
        <v>21</v>
      </c>
      <c r="G28" s="9">
        <v>14070.73</v>
      </c>
      <c r="H28" s="9">
        <v>16263.68</v>
      </c>
      <c r="I28" s="16">
        <v>13109.35</v>
      </c>
      <c r="J28" s="17">
        <f t="shared" si="0"/>
        <v>43443.76</v>
      </c>
      <c r="K28" s="18">
        <f t="shared" si="1"/>
        <v>4997.95</v>
      </c>
      <c r="L28" s="18">
        <f t="shared" si="2"/>
        <v>499.8</v>
      </c>
      <c r="M28" s="17">
        <f t="shared" si="4"/>
        <v>6415.5</v>
      </c>
      <c r="N28" s="17">
        <v>1157.83</v>
      </c>
      <c r="O28" s="18">
        <f t="shared" si="3"/>
        <v>30372.68</v>
      </c>
      <c r="P28" s="22"/>
      <c r="Q28" s="25"/>
    </row>
    <row r="29" s="1" customFormat="1" ht="21.95" customHeight="1" spans="1:17">
      <c r="A29" s="6" t="s">
        <v>99</v>
      </c>
      <c r="B29" s="11"/>
      <c r="C29" s="8" t="s">
        <v>100</v>
      </c>
      <c r="D29" s="9">
        <v>104</v>
      </c>
      <c r="E29" s="8" t="s">
        <v>101</v>
      </c>
      <c r="F29" s="6" t="s">
        <v>21</v>
      </c>
      <c r="G29" s="9">
        <v>4377.22</v>
      </c>
      <c r="H29" s="9">
        <v>5014.73</v>
      </c>
      <c r="I29" s="16">
        <v>3842.11</v>
      </c>
      <c r="J29" s="17">
        <f t="shared" si="0"/>
        <v>13234.06</v>
      </c>
      <c r="K29" s="18">
        <f t="shared" si="1"/>
        <v>1522.5</v>
      </c>
      <c r="L29" s="18">
        <f t="shared" si="2"/>
        <v>152.25</v>
      </c>
      <c r="M29" s="17">
        <f t="shared" si="4"/>
        <v>2184</v>
      </c>
      <c r="N29" s="17">
        <v>1157.83</v>
      </c>
      <c r="O29" s="18">
        <f t="shared" si="3"/>
        <v>8217.48</v>
      </c>
      <c r="P29" s="23"/>
      <c r="Q29" s="25"/>
    </row>
    <row r="30" s="1" customFormat="1" ht="21.95" customHeight="1" spans="1:17">
      <c r="A30" s="6" t="s">
        <v>102</v>
      </c>
      <c r="B30" s="7" t="s">
        <v>103</v>
      </c>
      <c r="C30" s="8" t="s">
        <v>104</v>
      </c>
      <c r="D30" s="9">
        <v>214.5</v>
      </c>
      <c r="E30" s="8" t="s">
        <v>105</v>
      </c>
      <c r="F30" s="6" t="s">
        <v>21</v>
      </c>
      <c r="G30" s="9">
        <v>9189.39</v>
      </c>
      <c r="H30" s="9">
        <v>10139.81</v>
      </c>
      <c r="I30" s="16">
        <v>6416.36</v>
      </c>
      <c r="J30" s="17">
        <f t="shared" si="0"/>
        <v>25745.56</v>
      </c>
      <c r="K30" s="18">
        <f t="shared" si="1"/>
        <v>2961.88</v>
      </c>
      <c r="L30" s="18">
        <f t="shared" si="2"/>
        <v>296.19</v>
      </c>
      <c r="M30" s="17">
        <f t="shared" si="4"/>
        <v>4504.5</v>
      </c>
      <c r="N30" s="17">
        <v>1157.83</v>
      </c>
      <c r="O30" s="18">
        <f t="shared" si="3"/>
        <v>16825.16</v>
      </c>
      <c r="P30" s="21">
        <f>O30+O31+O32+O33+O34</f>
        <v>100635.48</v>
      </c>
      <c r="Q30" s="25"/>
    </row>
    <row r="31" s="1" customFormat="1" ht="21.95" customHeight="1" spans="1:17">
      <c r="A31" s="6" t="s">
        <v>106</v>
      </c>
      <c r="B31" s="10"/>
      <c r="C31" s="8" t="s">
        <v>107</v>
      </c>
      <c r="D31" s="9">
        <v>305.5</v>
      </c>
      <c r="E31" s="8" t="s">
        <v>108</v>
      </c>
      <c r="F31" s="6" t="s">
        <v>21</v>
      </c>
      <c r="G31" s="9">
        <v>14070.73</v>
      </c>
      <c r="H31" s="9">
        <v>16053.19</v>
      </c>
      <c r="I31" s="16">
        <v>12809.3</v>
      </c>
      <c r="J31" s="17">
        <f t="shared" si="0"/>
        <v>42933.22</v>
      </c>
      <c r="K31" s="18">
        <f t="shared" si="1"/>
        <v>4939.22</v>
      </c>
      <c r="L31" s="18">
        <f t="shared" si="2"/>
        <v>493.92</v>
      </c>
      <c r="M31" s="17">
        <f t="shared" si="4"/>
        <v>6415.5</v>
      </c>
      <c r="N31" s="17">
        <v>1157.83</v>
      </c>
      <c r="O31" s="18">
        <f t="shared" si="3"/>
        <v>29926.75</v>
      </c>
      <c r="P31" s="22"/>
      <c r="Q31" s="25"/>
    </row>
    <row r="32" s="1" customFormat="1" ht="21.95" customHeight="1" spans="1:17">
      <c r="A32" s="6" t="s">
        <v>109</v>
      </c>
      <c r="B32" s="10"/>
      <c r="C32" s="8" t="s">
        <v>110</v>
      </c>
      <c r="D32" s="9">
        <v>305.5</v>
      </c>
      <c r="E32" s="8" t="s">
        <v>111</v>
      </c>
      <c r="F32" s="6" t="s">
        <v>21</v>
      </c>
      <c r="G32" s="9">
        <v>13243.51</v>
      </c>
      <c r="H32" s="9">
        <v>14179.56</v>
      </c>
      <c r="I32" s="16">
        <v>11126.89</v>
      </c>
      <c r="J32" s="17">
        <f t="shared" si="0"/>
        <v>38549.96</v>
      </c>
      <c r="K32" s="18">
        <f t="shared" si="1"/>
        <v>4434.95</v>
      </c>
      <c r="L32" s="18">
        <f t="shared" si="2"/>
        <v>443.5</v>
      </c>
      <c r="M32" s="17">
        <f t="shared" si="4"/>
        <v>6415.5</v>
      </c>
      <c r="N32" s="17">
        <v>1157.83</v>
      </c>
      <c r="O32" s="18">
        <f t="shared" si="3"/>
        <v>26098.18</v>
      </c>
      <c r="P32" s="22"/>
      <c r="Q32" s="25"/>
    </row>
    <row r="33" s="1" customFormat="1" ht="21.95" customHeight="1" spans="1:17">
      <c r="A33" s="6" t="s">
        <v>112</v>
      </c>
      <c r="B33" s="10"/>
      <c r="C33" s="8" t="s">
        <v>113</v>
      </c>
      <c r="D33" s="9">
        <v>251.5</v>
      </c>
      <c r="E33" s="8" t="s">
        <v>114</v>
      </c>
      <c r="F33" s="15" t="s">
        <v>21</v>
      </c>
      <c r="G33" s="9">
        <v>5030.98</v>
      </c>
      <c r="H33" s="9">
        <v>5645.45</v>
      </c>
      <c r="I33" s="16">
        <v>4617.18</v>
      </c>
      <c r="J33" s="17">
        <f t="shared" si="0"/>
        <v>15293.61</v>
      </c>
      <c r="K33" s="18">
        <f t="shared" si="1"/>
        <v>1759.44</v>
      </c>
      <c r="L33" s="18">
        <f t="shared" si="2"/>
        <v>175.94</v>
      </c>
      <c r="M33" s="17">
        <f t="shared" si="4"/>
        <v>5281.5</v>
      </c>
      <c r="N33" s="17">
        <v>1157.83</v>
      </c>
      <c r="O33" s="18">
        <f t="shared" si="3"/>
        <v>6918.9</v>
      </c>
      <c r="P33" s="22"/>
      <c r="Q33" s="25"/>
    </row>
    <row r="34" s="1" customFormat="1" ht="21.95" customHeight="1" spans="1:17">
      <c r="A34" s="6" t="s">
        <v>115</v>
      </c>
      <c r="B34" s="11"/>
      <c r="C34" s="8" t="s">
        <v>116</v>
      </c>
      <c r="D34" s="9">
        <v>292.5</v>
      </c>
      <c r="E34" s="8" t="s">
        <v>117</v>
      </c>
      <c r="F34" s="15" t="s">
        <v>21</v>
      </c>
      <c r="G34" s="9">
        <v>11516.88</v>
      </c>
      <c r="H34" s="9">
        <v>12237.16</v>
      </c>
      <c r="I34" s="16">
        <v>8493.68</v>
      </c>
      <c r="J34" s="17">
        <f t="shared" si="0"/>
        <v>32247.72</v>
      </c>
      <c r="K34" s="18">
        <f t="shared" si="1"/>
        <v>3709.91</v>
      </c>
      <c r="L34" s="18">
        <f t="shared" si="2"/>
        <v>370.99</v>
      </c>
      <c r="M34" s="17">
        <f t="shared" si="4"/>
        <v>6142.5</v>
      </c>
      <c r="N34" s="17">
        <v>1157.83</v>
      </c>
      <c r="O34" s="18">
        <f t="shared" si="3"/>
        <v>20866.49</v>
      </c>
      <c r="P34" s="23"/>
      <c r="Q34" s="25"/>
    </row>
    <row r="35" s="1" customFormat="1" ht="21.95" customHeight="1" spans="1:17">
      <c r="A35" s="6" t="s">
        <v>118</v>
      </c>
      <c r="B35" s="6" t="s">
        <v>119</v>
      </c>
      <c r="C35" s="8" t="s">
        <v>120</v>
      </c>
      <c r="D35" s="9">
        <v>305.5</v>
      </c>
      <c r="E35" s="8" t="s">
        <v>121</v>
      </c>
      <c r="F35" s="6" t="s">
        <v>21</v>
      </c>
      <c r="G35" s="9">
        <v>15014.34</v>
      </c>
      <c r="H35" s="9">
        <v>16606.06</v>
      </c>
      <c r="I35" s="16">
        <v>13713.24</v>
      </c>
      <c r="J35" s="17">
        <f t="shared" si="0"/>
        <v>45333.64</v>
      </c>
      <c r="K35" s="18">
        <f t="shared" si="1"/>
        <v>5215.37</v>
      </c>
      <c r="L35" s="18">
        <f t="shared" si="2"/>
        <v>521.54</v>
      </c>
      <c r="M35" s="17">
        <f t="shared" si="4"/>
        <v>6415.5</v>
      </c>
      <c r="N35" s="17">
        <v>1157.83</v>
      </c>
      <c r="O35" s="18">
        <f t="shared" si="3"/>
        <v>32023.4</v>
      </c>
      <c r="P35" s="17">
        <f>O35</f>
        <v>32023.4</v>
      </c>
      <c r="Q35" s="25"/>
    </row>
    <row r="36" s="1" customFormat="1" ht="21.95" customHeight="1" spans="1:17">
      <c r="A36" s="6" t="s">
        <v>122</v>
      </c>
      <c r="B36" s="7" t="s">
        <v>123</v>
      </c>
      <c r="C36" s="8" t="s">
        <v>124</v>
      </c>
      <c r="D36" s="9">
        <v>156</v>
      </c>
      <c r="E36" s="8" t="s">
        <v>125</v>
      </c>
      <c r="F36" s="6" t="s">
        <v>21</v>
      </c>
      <c r="G36" s="9">
        <v>5736.9</v>
      </c>
      <c r="H36" s="9">
        <v>5875.59</v>
      </c>
      <c r="I36" s="16">
        <v>4760.03</v>
      </c>
      <c r="J36" s="17">
        <f t="shared" si="0"/>
        <v>16372.52</v>
      </c>
      <c r="K36" s="18">
        <f t="shared" si="1"/>
        <v>1883.56</v>
      </c>
      <c r="L36" s="18">
        <f t="shared" si="2"/>
        <v>188.36</v>
      </c>
      <c r="M36" s="17">
        <f t="shared" si="4"/>
        <v>3276</v>
      </c>
      <c r="N36" s="17">
        <v>1157.83</v>
      </c>
      <c r="O36" s="18">
        <f t="shared" si="3"/>
        <v>9866.77</v>
      </c>
      <c r="P36" s="21">
        <f>O36+O37+O38</f>
        <v>55393.95</v>
      </c>
      <c r="Q36" s="25"/>
    </row>
    <row r="37" s="1" customFormat="1" ht="21.95" customHeight="1" spans="1:17">
      <c r="A37" s="6" t="s">
        <v>126</v>
      </c>
      <c r="B37" s="10"/>
      <c r="C37" s="8" t="s">
        <v>127</v>
      </c>
      <c r="D37" s="9">
        <v>299</v>
      </c>
      <c r="E37" s="8" t="s">
        <v>128</v>
      </c>
      <c r="F37" s="6" t="s">
        <v>21</v>
      </c>
      <c r="G37" s="9">
        <v>13713.24</v>
      </c>
      <c r="H37" s="9">
        <v>14321.65</v>
      </c>
      <c r="I37" s="16">
        <v>12109.81</v>
      </c>
      <c r="J37" s="17">
        <f t="shared" si="0"/>
        <v>40144.7</v>
      </c>
      <c r="K37" s="18">
        <f t="shared" si="1"/>
        <v>4618.42</v>
      </c>
      <c r="L37" s="18">
        <f t="shared" si="2"/>
        <v>461.84</v>
      </c>
      <c r="M37" s="17">
        <f t="shared" si="4"/>
        <v>6279</v>
      </c>
      <c r="N37" s="17">
        <v>1157.83</v>
      </c>
      <c r="O37" s="18">
        <f t="shared" si="3"/>
        <v>27627.61</v>
      </c>
      <c r="P37" s="22"/>
      <c r="Q37" s="25"/>
    </row>
    <row r="38" s="1" customFormat="1" ht="21.95" customHeight="1" spans="1:17">
      <c r="A38" s="6" t="s">
        <v>129</v>
      </c>
      <c r="B38" s="11"/>
      <c r="C38" s="8" t="s">
        <v>130</v>
      </c>
      <c r="D38" s="9">
        <v>214.5</v>
      </c>
      <c r="E38" s="8" t="s">
        <v>131</v>
      </c>
      <c r="F38" s="6" t="s">
        <v>21</v>
      </c>
      <c r="G38" s="9">
        <v>9614.15</v>
      </c>
      <c r="H38" s="9">
        <v>9584.3</v>
      </c>
      <c r="I38" s="16">
        <v>7777.18</v>
      </c>
      <c r="J38" s="17">
        <f t="shared" si="0"/>
        <v>26975.63</v>
      </c>
      <c r="K38" s="18">
        <f t="shared" si="1"/>
        <v>3103.39</v>
      </c>
      <c r="L38" s="18">
        <f t="shared" si="2"/>
        <v>310.34</v>
      </c>
      <c r="M38" s="17">
        <f t="shared" si="4"/>
        <v>4504.5</v>
      </c>
      <c r="N38" s="17">
        <v>1157.83</v>
      </c>
      <c r="O38" s="18">
        <f t="shared" si="3"/>
        <v>17899.57</v>
      </c>
      <c r="P38" s="23"/>
      <c r="Q38" s="25"/>
    </row>
    <row r="39" s="1" customFormat="1" ht="21.95" customHeight="1" spans="1:17">
      <c r="A39" s="6" t="s">
        <v>132</v>
      </c>
      <c r="B39" s="7" t="s">
        <v>133</v>
      </c>
      <c r="C39" s="8" t="s">
        <v>134</v>
      </c>
      <c r="D39" s="9">
        <v>299</v>
      </c>
      <c r="E39" s="8" t="s">
        <v>135</v>
      </c>
      <c r="F39" s="6" t="s">
        <v>21</v>
      </c>
      <c r="G39" s="9">
        <v>9427.47</v>
      </c>
      <c r="H39" s="9">
        <v>10470.48</v>
      </c>
      <c r="I39" s="16">
        <v>8985.33</v>
      </c>
      <c r="J39" s="17">
        <f t="shared" si="0"/>
        <v>28883.28</v>
      </c>
      <c r="K39" s="18">
        <f t="shared" si="1"/>
        <v>3322.86</v>
      </c>
      <c r="L39" s="18">
        <f t="shared" si="2"/>
        <v>332.29</v>
      </c>
      <c r="M39" s="17">
        <f t="shared" si="4"/>
        <v>6279</v>
      </c>
      <c r="N39" s="17">
        <v>1157.83</v>
      </c>
      <c r="O39" s="18">
        <f t="shared" si="3"/>
        <v>17791.3</v>
      </c>
      <c r="P39" s="21">
        <f>O39+O40</f>
        <v>42446.72</v>
      </c>
      <c r="Q39" s="25"/>
    </row>
    <row r="40" s="1" customFormat="1" ht="21.95" customHeight="1" spans="1:17">
      <c r="A40" s="6" t="s">
        <v>136</v>
      </c>
      <c r="B40" s="11"/>
      <c r="C40" s="8" t="s">
        <v>137</v>
      </c>
      <c r="D40" s="9">
        <v>305.5</v>
      </c>
      <c r="E40" s="8" t="s">
        <v>138</v>
      </c>
      <c r="F40" s="6" t="s">
        <v>21</v>
      </c>
      <c r="G40" s="9">
        <v>12545.15</v>
      </c>
      <c r="H40" s="9">
        <v>13126.73</v>
      </c>
      <c r="I40" s="16">
        <v>11226.28</v>
      </c>
      <c r="J40" s="17">
        <f t="shared" si="0"/>
        <v>36898.16</v>
      </c>
      <c r="K40" s="18">
        <f t="shared" si="1"/>
        <v>4244.92</v>
      </c>
      <c r="L40" s="18">
        <f t="shared" si="2"/>
        <v>424.49</v>
      </c>
      <c r="M40" s="17">
        <f t="shared" si="4"/>
        <v>6415.5</v>
      </c>
      <c r="N40" s="17">
        <v>1157.83</v>
      </c>
      <c r="O40" s="18">
        <f t="shared" si="3"/>
        <v>24655.42</v>
      </c>
      <c r="P40" s="23"/>
      <c r="Q40" s="25"/>
    </row>
    <row r="41" s="1" customFormat="1" ht="26.1" customHeight="1" spans="1:16">
      <c r="A41" s="13"/>
      <c r="B41" s="14"/>
      <c r="C41" s="13"/>
      <c r="D41" s="13"/>
      <c r="E41" s="13"/>
      <c r="F41" s="13"/>
      <c r="G41" s="9">
        <f t="shared" ref="G41:O41" si="5">SUM(G4:G40)</f>
        <v>382329.01</v>
      </c>
      <c r="H41" s="9">
        <f t="shared" si="5"/>
        <v>398991.7</v>
      </c>
      <c r="I41" s="9">
        <f t="shared" si="5"/>
        <v>313995.98</v>
      </c>
      <c r="J41" s="9">
        <f t="shared" si="5"/>
        <v>1095316.69</v>
      </c>
      <c r="K41" s="9">
        <f t="shared" si="5"/>
        <v>126009.87</v>
      </c>
      <c r="L41" s="9">
        <f t="shared" si="5"/>
        <v>12601.01</v>
      </c>
      <c r="M41" s="9">
        <f t="shared" si="5"/>
        <v>186606</v>
      </c>
      <c r="N41" s="9">
        <f t="shared" si="5"/>
        <v>39366.22</v>
      </c>
      <c r="O41" s="24">
        <f t="shared" si="5"/>
        <v>730733.59</v>
      </c>
      <c r="P41" s="20"/>
    </row>
  </sheetData>
  <sortState ref="B5:E40">
    <sortCondition ref="B5"/>
  </sortState>
  <mergeCells count="22">
    <mergeCell ref="A1:B1"/>
    <mergeCell ref="A2:P2"/>
    <mergeCell ref="B4:B8"/>
    <mergeCell ref="B9:B12"/>
    <mergeCell ref="B13:B15"/>
    <mergeCell ref="B16:B18"/>
    <mergeCell ref="B19:B20"/>
    <mergeCell ref="B21:B25"/>
    <mergeCell ref="B26:B29"/>
    <mergeCell ref="B30:B34"/>
    <mergeCell ref="B36:B38"/>
    <mergeCell ref="B39:B40"/>
    <mergeCell ref="P4:P8"/>
    <mergeCell ref="P9:P12"/>
    <mergeCell ref="P13:P15"/>
    <mergeCell ref="P16:P18"/>
    <mergeCell ref="P19:P20"/>
    <mergeCell ref="P21:P25"/>
    <mergeCell ref="P26:P29"/>
    <mergeCell ref="P30:P34"/>
    <mergeCell ref="P36:P38"/>
    <mergeCell ref="P39:P40"/>
  </mergeCells>
  <printOptions horizontalCentered="1"/>
  <pageMargins left="0.511805555555556" right="0.511805555555556" top="0.786805555555556" bottom="0.60625" header="0.393055555555556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光伏收益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2022-07-05T08:19:00Z</dcterms:created>
  <dcterms:modified xsi:type="dcterms:W3CDTF">2025-11-12T11:09:36Z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2052-12.1.2.22575</vt:lpwstr>
  </property>
</Properties>
</file>